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New folder (6)\"/>
    </mc:Choice>
  </mc:AlternateContent>
  <xr:revisionPtr revIDLastSave="0" documentId="13_ncr:1_{60895F82-465C-4D71-8076-6B4E25A06F6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" l="1"/>
  <c r="X4" i="1"/>
  <c r="X2" i="1"/>
  <c r="B25" i="1"/>
  <c r="B24" i="1"/>
  <c r="B23" i="1"/>
  <c r="B22" i="1"/>
  <c r="B21" i="1" l="1"/>
  <c r="B20" i="1"/>
  <c r="B17" i="1"/>
  <c r="B11" i="1" l="1"/>
  <c r="Z4" i="1"/>
  <c r="Z3" i="1"/>
  <c r="Z2" i="1"/>
  <c r="U2" i="1" l="1"/>
  <c r="Q2" i="1"/>
  <c r="Q3" i="1"/>
  <c r="Q4" i="1"/>
  <c r="R2" i="1"/>
  <c r="R4" i="1"/>
  <c r="S4" i="1" s="1"/>
  <c r="R3" i="1"/>
  <c r="S3" i="1" s="1"/>
  <c r="S2" i="1" l="1"/>
  <c r="B18" i="1"/>
  <c r="B19" i="1"/>
  <c r="B14" i="1"/>
  <c r="B13" i="1"/>
  <c r="B12" i="1"/>
</calcChain>
</file>

<file path=xl/sharedStrings.xml><?xml version="1.0" encoding="utf-8"?>
<sst xmlns="http://schemas.openxmlformats.org/spreadsheetml/2006/main" count="60" uniqueCount="49">
  <si>
    <t>ชื่อ - ชื่อสกุล</t>
  </si>
  <si>
    <t>ตำแหน่ง</t>
  </si>
  <si>
    <t>วิทยฐานะ</t>
  </si>
  <si>
    <t>อันดับ</t>
  </si>
  <si>
    <t>ฐานในการคำนวณ</t>
  </si>
  <si>
    <t>เต็มขั้น</t>
  </si>
  <si>
    <t>ระดับ</t>
  </si>
  <si>
    <t>ร้อยละ</t>
  </si>
  <si>
    <t>เป็นเงิน</t>
  </si>
  <si>
    <t>ค่าตอบแทน</t>
  </si>
  <si>
    <t>ชำนาญการพิเศษ</t>
  </si>
  <si>
    <t>สพป.นครสวรรค์ เขต 3</t>
  </si>
  <si>
    <t>เลขที่ตำแหน่ง</t>
  </si>
  <si>
    <t>ค้นหาด้วยเลขบัตรประชาชน</t>
  </si>
  <si>
    <t>เลขที่</t>
  </si>
  <si>
    <t>จ่ายตรง</t>
  </si>
  <si>
    <t>หน่วยงาน</t>
  </si>
  <si>
    <t>ก่อนเลื่อน</t>
  </si>
  <si>
    <t>ฐาน</t>
  </si>
  <si>
    <t>คะแนน</t>
  </si>
  <si>
    <t>จำนวนเงินที่ใช้เลื่อนเงินเดือน</t>
  </si>
  <si>
    <t>ค่าตอบเทนพิเศษ</t>
  </si>
  <si>
    <t>หมายเหตุ</t>
  </si>
  <si>
    <t>เลื่อนให้</t>
  </si>
  <si>
    <t>เงินเดือนรวม</t>
  </si>
  <si>
    <t>ชื่อ-นามสกุล</t>
  </si>
  <si>
    <t>หนังสือแจ้งผลการเลื่อนเงินเดือน</t>
  </si>
  <si>
    <t>สำนักงานเขตพื้นที่การศึกษาประถมศึกษานครสวรรค์ เขต 3</t>
  </si>
  <si>
    <t>รอบการประเมินรอบที่ 1 : 1 ตุลาคม 2565 ถึง 31 มีนาคม 2566</t>
  </si>
  <si>
    <t>ได้รับการเลื่อนเงินเดือน</t>
  </si>
  <si>
    <t>เงินเดือนเดิม</t>
  </si>
  <si>
    <t>ร้อยละที่ได้เลื่อน</t>
  </si>
  <si>
    <t>จำนวนเงินที่ได้เลื่อน</t>
  </si>
  <si>
    <t>เลื่อนในอันดับ</t>
  </si>
  <si>
    <t>เงินเดือนที่ได้รับ</t>
  </si>
  <si>
    <t>รวมทั้งหมด</t>
  </si>
  <si>
    <t>นายพงศ์ศาตร์  ไพรสินธุ์</t>
  </si>
  <si>
    <t>นายศิริเดช  ศรีสร้อย</t>
  </si>
  <si>
    <t>นายพัฒนรินทร์  จันทะรัตน์</t>
  </si>
  <si>
    <t>รอง ผอ.สพป.</t>
  </si>
  <si>
    <t>0106754</t>
  </si>
  <si>
    <t>0106755</t>
  </si>
  <si>
    <t>0106756</t>
  </si>
  <si>
    <t>คศ.3(4)</t>
  </si>
  <si>
    <t>คศ.3</t>
  </si>
  <si>
    <t>3320300845253</t>
  </si>
  <si>
    <t>3470500202894</t>
  </si>
  <si>
    <t>3440400312451</t>
  </si>
  <si>
    <t>เงินที่ได้รับ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</si>
</sst>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&quot;คศ.&quot;#"/>
  </numFmts>
  <fonts count="4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</font>
    <font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/>
    <xf numFmtId="49" fontId="0" fillId="0" borderId="0" xfId="0" applyNumberFormat="1" applyProtection="1"/>
    <xf numFmtId="0" fontId="0" fillId="0" borderId="0" xfId="0" applyAlignment="1" applyProtection="1">
      <alignment horizontal="right"/>
    </xf>
    <xf numFmtId="43" fontId="0" fillId="0" borderId="0" xfId="1" applyNumberFormat="1" applyFont="1" applyAlignment="1" applyProtection="1">
      <alignment horizontal="right"/>
    </xf>
    <xf numFmtId="43" fontId="0" fillId="0" borderId="0" xfId="1" applyFont="1" applyAlignment="1" applyProtection="1">
      <alignment horizontal="center"/>
    </xf>
    <xf numFmtId="0" fontId="2" fillId="2" borderId="1" xfId="1" applyNumberFormat="1" applyFont="1" applyFill="1" applyBorder="1" applyAlignment="1" applyProtection="1">
      <alignment horizontal="left" shrinkToFit="1"/>
    </xf>
    <xf numFmtId="0" fontId="2" fillId="2" borderId="1" xfId="0" applyFont="1" applyFill="1" applyBorder="1" applyAlignment="1" applyProtection="1">
      <alignment horizontal="center" shrinkToFit="1"/>
    </xf>
    <xf numFmtId="43" fontId="2" fillId="2" borderId="1" xfId="1" applyFont="1" applyFill="1" applyBorder="1" applyAlignment="1" applyProtection="1">
      <alignment horizontal="left" shrinkToFit="1"/>
    </xf>
    <xf numFmtId="187" fontId="0" fillId="0" borderId="0" xfId="1" applyNumberFormat="1" applyFont="1" applyProtection="1"/>
    <xf numFmtId="49" fontId="2" fillId="2" borderId="1" xfId="0" applyNumberFormat="1" applyFont="1" applyFill="1" applyBorder="1" applyAlignment="1" applyProtection="1">
      <alignment horizontal="left" shrinkToFi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49" fontId="0" fillId="3" borderId="0" xfId="0" applyNumberFormat="1" applyFill="1" applyAlignment="1" applyProtection="1">
      <alignment horizontal="center"/>
      <protection locked="0"/>
    </xf>
    <xf numFmtId="187" fontId="2" fillId="2" borderId="1" xfId="1" applyNumberFormat="1" applyFont="1" applyFill="1" applyBorder="1" applyAlignment="1" applyProtection="1">
      <alignment shrinkToFit="1"/>
    </xf>
    <xf numFmtId="2" fontId="2" fillId="2" borderId="1" xfId="0" applyNumberFormat="1" applyFont="1" applyFill="1" applyBorder="1" applyAlignment="1" applyProtection="1">
      <alignment horizontal="left"/>
    </xf>
    <xf numFmtId="4" fontId="2" fillId="2" borderId="1" xfId="0" applyNumberFormat="1" applyFont="1" applyFill="1" applyBorder="1" applyAlignment="1" applyProtection="1">
      <alignment horizontal="left" shrinkToFit="1"/>
    </xf>
    <xf numFmtId="187" fontId="2" fillId="2" borderId="1" xfId="2" applyNumberFormat="1" applyFont="1" applyFill="1" applyBorder="1" applyAlignment="1" applyProtection="1">
      <alignment vertical="center" shrinkToFit="1"/>
    </xf>
    <xf numFmtId="187" fontId="2" fillId="2" borderId="1" xfId="2" applyNumberFormat="1" applyFont="1" applyFill="1" applyBorder="1" applyAlignment="1" applyProtection="1">
      <alignment horizontal="left" shrinkToFit="1"/>
    </xf>
    <xf numFmtId="188" fontId="2" fillId="2" borderId="1" xfId="0" applyNumberFormat="1" applyFont="1" applyFill="1" applyBorder="1" applyAlignment="1" applyProtection="1">
      <alignment horizontal="center" shrinkToFit="1"/>
    </xf>
    <xf numFmtId="0" fontId="2" fillId="2" borderId="1" xfId="0" applyFont="1" applyFill="1" applyBorder="1" applyAlignment="1" applyProtection="1">
      <alignment horizontal="center"/>
    </xf>
    <xf numFmtId="187" fontId="2" fillId="2" borderId="1" xfId="0" applyNumberFormat="1" applyFont="1" applyFill="1" applyBorder="1" applyAlignment="1" applyProtection="1">
      <alignment horizontal="center"/>
    </xf>
    <xf numFmtId="43" fontId="2" fillId="2" borderId="1" xfId="1" applyFont="1" applyFill="1" applyBorder="1" applyAlignment="1" applyProtection="1">
      <alignment horizontal="center"/>
    </xf>
    <xf numFmtId="43" fontId="2" fillId="2" borderId="1" xfId="0" applyNumberFormat="1" applyFont="1" applyFill="1" applyBorder="1" applyAlignment="1" applyProtection="1">
      <alignment horizontal="left"/>
    </xf>
    <xf numFmtId="187" fontId="2" fillId="2" borderId="1" xfId="1" applyNumberFormat="1" applyFont="1" applyFill="1" applyBorder="1" applyAlignment="1" applyProtection="1"/>
    <xf numFmtId="187" fontId="2" fillId="2" borderId="1" xfId="0" applyNumberFormat="1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 shrinkToFit="1"/>
    </xf>
  </cellXfs>
  <cellStyles count="3">
    <cellStyle name="เครื่องหมายจุลภาค 3" xfId="2" xr:uid="{00000000-0005-0000-0000-000001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952501</xdr:colOff>
      <xdr:row>0</xdr:row>
      <xdr:rowOff>247252</xdr:rowOff>
    </xdr:from>
    <xdr:to>
      <xdr:col>2</xdr:col>
      <xdr:colOff>266700</xdr:colOff>
      <xdr:row>5</xdr:row>
      <xdr:rowOff>85106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02C9ED1-DE02-499C-A330-0AA80BC89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1" y="247252"/>
          <a:ext cx="1181099" cy="1361854"/>
        </a:xfrm>
        <a:prstGeom prst="rect">
          <a:avLst/>
        </a:prstGeom>
      </xdr:spPr>
    </xdr:pic>
    <xdr:clientData/>
  </xdr:twoCellAnchor>
  <xdr:oneCellAnchor>
    <xdr:from>
      <xdr:col>0</xdr:col>
      <xdr:colOff>650942</xdr:colOff>
      <xdr:row>28</xdr:row>
      <xdr:rowOff>9525</xdr:rowOff>
    </xdr:from>
    <xdr:ext cx="4015073" cy="629916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95DC85A9-B226-4804-9923-19EE6C6664A5}"/>
            </a:ext>
          </a:extLst>
        </xdr:cNvPr>
        <xdr:cNvSpPr txBox="1"/>
      </xdr:nvSpPr>
      <xdr:spPr>
        <a:xfrm>
          <a:off x="650942" y="8543925"/>
          <a:ext cx="4015073" cy="6299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(นายธีระศักดิ์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พลนาคู)</a:t>
          </a: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ผู้อำนวยการสำนักงานเขตพื้นที่การศึกษาประถมศึกษานครสวรรค์ เขต 3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 editAs="oneCell">
    <xdr:from>
      <xdr:col>1</xdr:col>
      <xdr:colOff>771525</xdr:colOff>
      <xdr:row>25</xdr:row>
      <xdr:rowOff>166687</xdr:rowOff>
    </xdr:from>
    <xdr:to>
      <xdr:col>1</xdr:col>
      <xdr:colOff>1485900</xdr:colOff>
      <xdr:row>28</xdr:row>
      <xdr:rowOff>95250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8D125930-BA3A-427B-A3E1-187DC2C91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7786687"/>
          <a:ext cx="714375" cy="842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tabSelected="1" zoomScale="85" zoomScaleNormal="85" workbookViewId="0">
      <selection activeCell="AE13" sqref="AE13"/>
    </sheetView>
  </sheetViews>
  <sheetFormatPr defaultColWidth="9" defaultRowHeight="24" x14ac:dyDescent="0.55000000000000004"/>
  <cols>
    <col min="1" max="1" width="21.25" style="1" customWidth="1"/>
    <col min="2" max="2" width="24.5" style="11" customWidth="1"/>
    <col min="3" max="5" width="9" style="1"/>
    <col min="6" max="6" width="9" style="1" customWidth="1"/>
    <col min="7" max="7" width="17.125" style="1" hidden="1" customWidth="1"/>
    <col min="8" max="8" width="22.625" style="1" hidden="1" customWidth="1"/>
    <col min="9" max="9" width="21.25" style="1" hidden="1" customWidth="1"/>
    <col min="10" max="10" width="12.625" style="1" hidden="1" customWidth="1"/>
    <col min="11" max="11" width="4.5" style="1" hidden="1" customWidth="1"/>
    <col min="12" max="12" width="7.875" style="1" hidden="1" customWidth="1"/>
    <col min="13" max="13" width="17.125" style="1" hidden="1" customWidth="1"/>
    <col min="14" max="14" width="9.625" style="1" hidden="1" customWidth="1"/>
    <col min="15" max="15" width="7.625" style="1" hidden="1" customWidth="1"/>
    <col min="16" max="16" width="6" style="1" hidden="1" customWidth="1"/>
    <col min="17" max="17" width="4.75" style="1" hidden="1" customWidth="1"/>
    <col min="18" max="18" width="5.625" style="1" hidden="1" customWidth="1"/>
    <col min="19" max="19" width="8.875" style="1" hidden="1" customWidth="1"/>
    <col min="20" max="20" width="20.875" style="1" hidden="1" customWidth="1"/>
    <col min="21" max="21" width="9.125" style="1" hidden="1" customWidth="1"/>
    <col min="22" max="22" width="12.625" style="1" hidden="1" customWidth="1"/>
    <col min="23" max="24" width="10.875" style="1" hidden="1" customWidth="1"/>
    <col min="25" max="25" width="12.375" style="1" hidden="1" customWidth="1"/>
    <col min="26" max="26" width="12.25" style="1" hidden="1" customWidth="1"/>
    <col min="27" max="27" width="15.375" style="1" hidden="1" customWidth="1"/>
    <col min="28" max="28" width="9" style="1" customWidth="1"/>
    <col min="29" max="16384" width="9" style="1"/>
  </cols>
  <sheetData>
    <row r="1" spans="1:27" x14ac:dyDescent="0.55000000000000004">
      <c r="A1" s="1" t="s">
        <v>13</v>
      </c>
      <c r="B1" s="13"/>
      <c r="H1" s="1" t="s">
        <v>0</v>
      </c>
      <c r="I1" s="1" t="s">
        <v>1</v>
      </c>
      <c r="J1" s="1" t="s">
        <v>2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19</v>
      </c>
      <c r="Q1" s="1" t="s">
        <v>6</v>
      </c>
      <c r="R1" s="1" t="s">
        <v>7</v>
      </c>
      <c r="S1" s="1" t="s">
        <v>8</v>
      </c>
      <c r="T1" s="1" t="s">
        <v>20</v>
      </c>
      <c r="U1" s="1" t="s">
        <v>9</v>
      </c>
      <c r="V1" s="1" t="s">
        <v>3</v>
      </c>
      <c r="W1" s="1" t="s">
        <v>23</v>
      </c>
      <c r="X1" s="1" t="s">
        <v>48</v>
      </c>
      <c r="Y1" s="1" t="s">
        <v>21</v>
      </c>
      <c r="Z1" s="1" t="s">
        <v>24</v>
      </c>
      <c r="AA1" s="1" t="s">
        <v>22</v>
      </c>
    </row>
    <row r="2" spans="1:27" x14ac:dyDescent="0.55000000000000004">
      <c r="G2" s="10" t="s">
        <v>45</v>
      </c>
      <c r="H2" s="6" t="s">
        <v>36</v>
      </c>
      <c r="I2" s="6" t="s">
        <v>39</v>
      </c>
      <c r="J2" s="6" t="s">
        <v>10</v>
      </c>
      <c r="K2" s="7">
        <v>2</v>
      </c>
      <c r="L2" s="10" t="s">
        <v>40</v>
      </c>
      <c r="M2" s="8" t="s">
        <v>11</v>
      </c>
      <c r="N2" s="14">
        <v>69040</v>
      </c>
      <c r="O2" s="9">
        <v>49330</v>
      </c>
      <c r="P2" s="15">
        <v>98</v>
      </c>
      <c r="Q2" s="7" t="str">
        <f t="shared" ref="Q2:Q4" si="0">IF(P2&gt;=90,"ดีเด่น",IF(P2&gt;=80,"ดีมาก",IF(P2&gt;=70,"ดี",IF(P2&gt;=60,"พอใช้",IF(P2&lt;=59.99,"ปรับปรุง")))))</f>
        <v>ดีเด่น</v>
      </c>
      <c r="R2" s="7" t="str">
        <f>IF(P2&gt;=96,"3.61",IF(P2&gt;=90,"3.12",IF(P2&gt;=80,"2.85",IF(P2&gt;=70,"2.60",IF(P2&gt;=60,"2.40",IF(P2&lt;=59.99,"0.00"))))))</f>
        <v>3.61</v>
      </c>
      <c r="S2" s="16">
        <f>(O2*R2)/100</f>
        <v>1780.8129999999999</v>
      </c>
      <c r="T2" s="17">
        <v>0</v>
      </c>
      <c r="U2" s="18">
        <f t="shared" ref="U2" si="1">ROUNDUP(T2/10,0)*10</f>
        <v>0</v>
      </c>
      <c r="V2" s="19" t="s">
        <v>43</v>
      </c>
      <c r="W2" s="20">
        <v>0</v>
      </c>
      <c r="X2" s="21">
        <f>N2+W2</f>
        <v>69040</v>
      </c>
      <c r="Y2" s="22">
        <v>1780.81</v>
      </c>
      <c r="Z2" s="23">
        <f>N2+Y2</f>
        <v>70820.81</v>
      </c>
      <c r="AA2" s="7" t="s">
        <v>5</v>
      </c>
    </row>
    <row r="3" spans="1:27" x14ac:dyDescent="0.55000000000000004">
      <c r="G3" s="10" t="s">
        <v>46</v>
      </c>
      <c r="H3" s="6" t="s">
        <v>37</v>
      </c>
      <c r="I3" s="6" t="s">
        <v>39</v>
      </c>
      <c r="J3" s="6" t="s">
        <v>10</v>
      </c>
      <c r="K3" s="7">
        <v>3</v>
      </c>
      <c r="L3" s="10" t="s">
        <v>41</v>
      </c>
      <c r="M3" s="8" t="s">
        <v>11</v>
      </c>
      <c r="N3" s="24">
        <v>54130</v>
      </c>
      <c r="O3" s="9">
        <v>49330</v>
      </c>
      <c r="P3" s="15">
        <v>98</v>
      </c>
      <c r="Q3" s="7" t="str">
        <f t="shared" si="0"/>
        <v>ดีเด่น</v>
      </c>
      <c r="R3" s="7" t="str">
        <f t="shared" ref="R3:R4" si="2">IF(P3&gt;=96,"3.61",IF(P3&gt;=90,"3.12",IF(P3&gt;=80,"2.85",IF(P3&gt;=70,"2.60",IF(P3&gt;=60,"2.40",IF(P3&lt;=59.99,"0.00"))))))</f>
        <v>3.61</v>
      </c>
      <c r="S3" s="16">
        <f>(O3*R3)/100</f>
        <v>1780.8129999999999</v>
      </c>
      <c r="T3" s="16">
        <v>1790</v>
      </c>
      <c r="U3" s="20">
        <v>0</v>
      </c>
      <c r="V3" s="19" t="s">
        <v>44</v>
      </c>
      <c r="W3" s="16">
        <v>1790</v>
      </c>
      <c r="X3" s="21">
        <f t="shared" ref="X3:X4" si="3">N3+W3</f>
        <v>55920</v>
      </c>
      <c r="Y3" s="20">
        <v>0</v>
      </c>
      <c r="Z3" s="25">
        <f>N3+W3+Y3</f>
        <v>55920</v>
      </c>
      <c r="AA3" s="26"/>
    </row>
    <row r="4" spans="1:27" x14ac:dyDescent="0.55000000000000004">
      <c r="G4" s="10" t="s">
        <v>47</v>
      </c>
      <c r="H4" s="6" t="s">
        <v>38</v>
      </c>
      <c r="I4" s="6" t="s">
        <v>39</v>
      </c>
      <c r="J4" s="6" t="s">
        <v>10</v>
      </c>
      <c r="K4" s="7">
        <v>4</v>
      </c>
      <c r="L4" s="10" t="s">
        <v>42</v>
      </c>
      <c r="M4" s="8" t="s">
        <v>11</v>
      </c>
      <c r="N4" s="24">
        <v>49610</v>
      </c>
      <c r="O4" s="9">
        <v>49330</v>
      </c>
      <c r="P4" s="15">
        <v>98</v>
      </c>
      <c r="Q4" s="7" t="str">
        <f t="shared" si="0"/>
        <v>ดีเด่น</v>
      </c>
      <c r="R4" s="7" t="str">
        <f t="shared" si="2"/>
        <v>3.61</v>
      </c>
      <c r="S4" s="16">
        <f>(O4*R4)/100</f>
        <v>1780.8129999999999</v>
      </c>
      <c r="T4" s="16">
        <v>1790</v>
      </c>
      <c r="U4" s="20">
        <v>0</v>
      </c>
      <c r="V4" s="19" t="s">
        <v>44</v>
      </c>
      <c r="W4" s="16">
        <v>1790</v>
      </c>
      <c r="X4" s="21">
        <f t="shared" si="3"/>
        <v>51400</v>
      </c>
      <c r="Y4" s="20">
        <v>0</v>
      </c>
      <c r="Z4" s="25">
        <f>N4+W4+Y4</f>
        <v>51400</v>
      </c>
      <c r="AA4" s="26"/>
    </row>
    <row r="5" spans="1:27" x14ac:dyDescent="0.55000000000000004">
      <c r="G5" s="2"/>
    </row>
    <row r="6" spans="1:27" x14ac:dyDescent="0.55000000000000004">
      <c r="A6" s="12" t="s">
        <v>26</v>
      </c>
      <c r="B6" s="12"/>
      <c r="C6" s="12"/>
      <c r="D6" s="12"/>
      <c r="E6" s="12"/>
      <c r="F6" s="12"/>
      <c r="G6" s="2"/>
    </row>
    <row r="7" spans="1:27" x14ac:dyDescent="0.55000000000000004">
      <c r="A7" s="12" t="s">
        <v>27</v>
      </c>
      <c r="B7" s="12"/>
      <c r="C7" s="12"/>
      <c r="D7" s="12"/>
      <c r="E7" s="12"/>
      <c r="F7" s="12"/>
      <c r="G7" s="2"/>
    </row>
    <row r="8" spans="1:27" x14ac:dyDescent="0.55000000000000004">
      <c r="A8" s="12" t="s">
        <v>28</v>
      </c>
      <c r="B8" s="12"/>
      <c r="C8" s="12"/>
      <c r="D8" s="12"/>
      <c r="E8" s="12"/>
      <c r="F8" s="12"/>
      <c r="G8" s="2"/>
    </row>
    <row r="9" spans="1:27" x14ac:dyDescent="0.55000000000000004">
      <c r="G9" s="2"/>
    </row>
    <row r="10" spans="1:27" x14ac:dyDescent="0.55000000000000004">
      <c r="G10" s="2"/>
    </row>
    <row r="11" spans="1:27" x14ac:dyDescent="0.55000000000000004">
      <c r="A11" s="1" t="s">
        <v>12</v>
      </c>
      <c r="B11" s="3" t="e">
        <f>VLOOKUP($B$1,$G$1:$AA$34,5,0)</f>
        <v>#N/A</v>
      </c>
      <c r="G11" s="2"/>
    </row>
    <row r="12" spans="1:27" x14ac:dyDescent="0.55000000000000004">
      <c r="A12" s="1" t="s">
        <v>25</v>
      </c>
      <c r="B12" s="3" t="e">
        <f>VLOOKUP($B$1,$G$1:$AA$34,2,0)</f>
        <v>#N/A</v>
      </c>
      <c r="G12" s="2"/>
    </row>
    <row r="13" spans="1:27" x14ac:dyDescent="0.55000000000000004">
      <c r="A13" s="1" t="s">
        <v>1</v>
      </c>
      <c r="B13" s="3" t="e">
        <f>VLOOKUP($B$1,$G$1:$AA$34,3,0)</f>
        <v>#N/A</v>
      </c>
      <c r="G13" s="2"/>
    </row>
    <row r="14" spans="1:27" x14ac:dyDescent="0.55000000000000004">
      <c r="A14" s="1" t="s">
        <v>2</v>
      </c>
      <c r="B14" s="3" t="e">
        <f>VLOOKUP($B$1,$G$1:$AA$34,4,0)</f>
        <v>#N/A</v>
      </c>
      <c r="G14" s="2"/>
    </row>
    <row r="15" spans="1:27" x14ac:dyDescent="0.55000000000000004">
      <c r="G15" s="2"/>
    </row>
    <row r="16" spans="1:27" x14ac:dyDescent="0.55000000000000004">
      <c r="A16" s="12" t="s">
        <v>29</v>
      </c>
      <c r="B16" s="12"/>
      <c r="C16" s="12"/>
      <c r="D16" s="12"/>
      <c r="E16" s="12"/>
      <c r="F16" s="12"/>
      <c r="G16" s="2"/>
    </row>
    <row r="17" spans="1:7" x14ac:dyDescent="0.55000000000000004">
      <c r="A17" s="1" t="s">
        <v>30</v>
      </c>
      <c r="B17" s="4" t="e">
        <f>VLOOKUP($B$1,$G$1:$AA$4,8,0)</f>
        <v>#N/A</v>
      </c>
      <c r="G17" s="2"/>
    </row>
    <row r="18" spans="1:7" x14ac:dyDescent="0.55000000000000004">
      <c r="A18" s="1" t="s">
        <v>31</v>
      </c>
      <c r="B18" s="4" t="e">
        <f>VLOOKUP($B$1,$G$1:$AA$4,12,0)</f>
        <v>#N/A</v>
      </c>
      <c r="G18" s="2"/>
    </row>
    <row r="19" spans="1:7" x14ac:dyDescent="0.55000000000000004">
      <c r="A19" s="1" t="s">
        <v>4</v>
      </c>
      <c r="B19" s="4" t="e">
        <f>VLOOKUP($B$1,$G$1:$AA$34,9,0)</f>
        <v>#N/A</v>
      </c>
      <c r="G19" s="2"/>
    </row>
    <row r="20" spans="1:7" x14ac:dyDescent="0.55000000000000004">
      <c r="A20" s="1" t="s">
        <v>32</v>
      </c>
      <c r="B20" s="4" t="e">
        <f>VLOOKUP($B$1,$G$1:$AA$34,14,0)</f>
        <v>#N/A</v>
      </c>
      <c r="G20" s="2"/>
    </row>
    <row r="21" spans="1:7" x14ac:dyDescent="0.55000000000000004">
      <c r="A21" s="1" t="s">
        <v>33</v>
      </c>
      <c r="B21" s="3" t="e">
        <f>VLOOKUP($B$1,$G$1:$AA$34,16,0)</f>
        <v>#N/A</v>
      </c>
      <c r="G21" s="2"/>
    </row>
    <row r="22" spans="1:7" x14ac:dyDescent="0.55000000000000004">
      <c r="A22" s="1" t="s">
        <v>34</v>
      </c>
      <c r="B22" s="5" t="e">
        <f>VLOOKUP($B$1,$G$1:$AA$4,18,0)</f>
        <v>#N/A</v>
      </c>
      <c r="G22" s="2"/>
    </row>
    <row r="23" spans="1:7" x14ac:dyDescent="0.55000000000000004">
      <c r="A23" s="1" t="s">
        <v>9</v>
      </c>
      <c r="B23" s="5" t="e">
        <f>VLOOKUP($B$1,$G$1:$AA$34,19,0)</f>
        <v>#N/A</v>
      </c>
      <c r="G23" s="2"/>
    </row>
    <row r="24" spans="1:7" x14ac:dyDescent="0.55000000000000004">
      <c r="A24" s="1" t="s">
        <v>35</v>
      </c>
      <c r="B24" s="5" t="e">
        <f>VLOOKUP($B$1,$G$1:$AA$4,20,0)</f>
        <v>#N/A</v>
      </c>
      <c r="G24" s="2"/>
    </row>
    <row r="25" spans="1:7" x14ac:dyDescent="0.55000000000000004">
      <c r="A25" s="1" t="s">
        <v>22</v>
      </c>
      <c r="B25" s="5" t="e">
        <f>VLOOKUP($B$1,$G$1:$AA$4,21,0)</f>
        <v>#N/A</v>
      </c>
      <c r="G25" s="2"/>
    </row>
    <row r="26" spans="1:7" x14ac:dyDescent="0.55000000000000004">
      <c r="G26" s="2"/>
    </row>
    <row r="27" spans="1:7" x14ac:dyDescent="0.55000000000000004">
      <c r="G27" s="2"/>
    </row>
    <row r="28" spans="1:7" x14ac:dyDescent="0.55000000000000004">
      <c r="G28" s="2"/>
    </row>
    <row r="29" spans="1:7" x14ac:dyDescent="0.55000000000000004">
      <c r="G29" s="2"/>
    </row>
    <row r="30" spans="1:7" x14ac:dyDescent="0.55000000000000004">
      <c r="G30" s="2"/>
    </row>
    <row r="31" spans="1:7" x14ac:dyDescent="0.55000000000000004">
      <c r="G31" s="2"/>
    </row>
    <row r="32" spans="1:7" x14ac:dyDescent="0.55000000000000004">
      <c r="G32" s="2"/>
    </row>
    <row r="33" spans="7:7" x14ac:dyDescent="0.55000000000000004">
      <c r="G33" s="2"/>
    </row>
    <row r="34" spans="7:7" x14ac:dyDescent="0.55000000000000004">
      <c r="G34" s="2"/>
    </row>
  </sheetData>
  <sheetProtection algorithmName="SHA-512" hashValue="O3aOvtehhCNlkvet/vytxwRMzrXrCKUWCAeYoH3lQAGC3snW2ZisMK/moyEyr8cRnvC5yM+QXT3I4q0rFR1Nww==" saltValue="MdDthW7PSBBgMcx2TG1j7w==" spinCount="100000" sheet="1" objects="1" scenarios="1"/>
  <mergeCells count="4">
    <mergeCell ref="A16:F16"/>
    <mergeCell ref="A6:F6"/>
    <mergeCell ref="A7:F7"/>
    <mergeCell ref="A8:F8"/>
  </mergeCells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2023-05-09T03:02:26Z</cp:lastPrinted>
  <dcterms:created xsi:type="dcterms:W3CDTF">2023-05-02T07:49:30Z</dcterms:created>
  <dcterms:modified xsi:type="dcterms:W3CDTF">2023-05-09T03:04:52Z</dcterms:modified>
</cp:coreProperties>
</file>